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v.allocca\Desktop\"/>
    </mc:Choice>
  </mc:AlternateContent>
  <xr:revisionPtr revIDLastSave="0" documentId="8_{C53EF564-7DB4-426A-BA12-D891A5F64346}" xr6:coauthVersionLast="47" xr6:coauthVersionMax="47" xr10:uidLastSave="{00000000-0000-0000-0000-000000000000}"/>
  <bookViews>
    <workbookView xWindow="3120" yWindow="810" windowWidth="22980" windowHeight="15390" tabRatio="745" xr2:uid="{00000000-000D-0000-FFFF-FFFF00000000}"/>
  </bookViews>
  <sheets>
    <sheet name="Anno 2022" sheetId="7" r:id="rId1"/>
  </sheets>
  <definedNames>
    <definedName name="_xlnm._FilterDatabase" localSheetId="0" hidden="1">'Anno 2022'!$A$4:$K$4</definedName>
    <definedName name="_xlnm.Print_Area" localSheetId="0">'Anno 2022'!$A$1:$K$36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7" l="1"/>
  <c r="K40" i="7"/>
  <c r="K51" i="7"/>
  <c r="K49" i="7"/>
  <c r="K41" i="7"/>
  <c r="K26" i="7"/>
  <c r="K24" i="7"/>
  <c r="K18" i="7"/>
  <c r="K14" i="7"/>
  <c r="K11" i="7"/>
  <c r="K10" i="7"/>
  <c r="H11" i="7"/>
  <c r="H10" i="7"/>
  <c r="H7" i="7"/>
</calcChain>
</file>

<file path=xl/sharedStrings.xml><?xml version="1.0" encoding="utf-8"?>
<sst xmlns="http://schemas.openxmlformats.org/spreadsheetml/2006/main" count="332" uniqueCount="164">
  <si>
    <t>Stazione Sperimentale per l’Industria delle Pelli e delle materie concianti - C.F. 07936981211</t>
  </si>
  <si>
    <t>Contratti di forniture, beni e servizi
Anno 2020
Dati aggiornati al 29 febbraio 2020</t>
  </si>
  <si>
    <t>CIG</t>
  </si>
  <si>
    <t>Codice Fiscale</t>
  </si>
  <si>
    <t>Denominazione</t>
  </si>
  <si>
    <t>Oggetto</t>
  </si>
  <si>
    <t>Procedura di scelta del contraente</t>
  </si>
  <si>
    <t>Elenco operatori invitati a presentare offerte</t>
  </si>
  <si>
    <t>Aggiudicatario</t>
  </si>
  <si>
    <t>Importo di aggiudicazione</t>
  </si>
  <si>
    <t>Data Inizio</t>
  </si>
  <si>
    <t>Data Ultimazione</t>
  </si>
  <si>
    <t>Somme liquidate (al netto dell'IVA)</t>
  </si>
  <si>
    <t>ZEF34CD177</t>
  </si>
  <si>
    <t>07936981211</t>
  </si>
  <si>
    <t xml:space="preserve">Stazione Sperimentale per l’Industria delle Pelli e delle materie concianti </t>
  </si>
  <si>
    <t>servizio di valutazione del rischio e sorveglianza fisica di radioprotezione</t>
  </si>
  <si>
    <t>affidamento diretto ai sensi della L. n. 108/2021</t>
  </si>
  <si>
    <t>Luigi Laurino</t>
  </si>
  <si>
    <t>Fasano</t>
  </si>
  <si>
    <t>Z6D350C787</t>
  </si>
  <si>
    <t>fornitura pelli per progetto Leonardo</t>
  </si>
  <si>
    <t>Pasubio SpA</t>
  </si>
  <si>
    <t>Imperiale</t>
  </si>
  <si>
    <t>Z3334C7B7F</t>
  </si>
  <si>
    <t>Servizi di assistenza fiscale</t>
  </si>
  <si>
    <t>Antonio Perrucci</t>
  </si>
  <si>
    <t>Carannante</t>
  </si>
  <si>
    <t>Z3534C7C09</t>
  </si>
  <si>
    <t>rinnovo applicativi contabilità Zucchetti</t>
  </si>
  <si>
    <t>Zucchetti Centro Sistemi Spa</t>
  </si>
  <si>
    <t>Gambicorti/Calvanese</t>
  </si>
  <si>
    <t>ZD134C58A0</t>
  </si>
  <si>
    <t>rinnovo telemaco</t>
  </si>
  <si>
    <t>Infocamere Società Consortile di Informatica delle Camere di Commercio Italiane per Azioni</t>
  </si>
  <si>
    <t>Manfredi</t>
  </si>
  <si>
    <t>90680718E9</t>
  </si>
  <si>
    <t>rinnovo servizi assistenza Capalbo</t>
  </si>
  <si>
    <t>Francesco Capalbo</t>
  </si>
  <si>
    <t>9068092A3D</t>
  </si>
  <si>
    <t>rinnovo servizi assistenza Parisi</t>
  </si>
  <si>
    <t>Antonio Parisi</t>
  </si>
  <si>
    <t>Z1D34D35BD</t>
  </si>
  <si>
    <t>fornitura licenze adobe illustrator</t>
  </si>
  <si>
    <t>Adobe Systems Software Ireland Limited</t>
  </si>
  <si>
    <t>Z3934FC079</t>
  </si>
  <si>
    <t>fornitura annuale materiali lab Altavilla</t>
  </si>
  <si>
    <t>Merck Life Science S.r.l.</t>
  </si>
  <si>
    <t>Calvanese</t>
  </si>
  <si>
    <t>Z00350C695</t>
  </si>
  <si>
    <t>servizi di sorveglianza sanitaria e di prevenzione e protezione per la tutela della salute e sicurezza nei luoghi 
di lavoro</t>
  </si>
  <si>
    <t>Cedif sas</t>
  </si>
  <si>
    <t>Z913537BA3</t>
  </si>
  <si>
    <t>incarico per la redazione di una perizia di stima del compendio immobiliare di via Nuova Poggioreale, 38 Napoli</t>
  </si>
  <si>
    <t>Giovanni Alfano</t>
  </si>
  <si>
    <t>ZF93523A9F</t>
  </si>
  <si>
    <t>fornitura materiali per respirometro</t>
  </si>
  <si>
    <t>EMME 3 SRL</t>
  </si>
  <si>
    <t>Z0D355A93E</t>
  </si>
  <si>
    <t>rinnivo servizio smaltimento rifiuti</t>
  </si>
  <si>
    <t>ALDO MASTELLONE &amp; C.s.r.l.</t>
  </si>
  <si>
    <t>Nogarole</t>
  </si>
  <si>
    <t>912227644C</t>
  </si>
  <si>
    <t>Facility management per la gestione, conduzione e manutenzione dell'immobile detenuto nell'area Olivetti in Pozzuoli, via Campi Flegrei n. 34</t>
  </si>
  <si>
    <t>ReKeep S.p.A.,</t>
  </si>
  <si>
    <t>ZCF3553CBC</t>
  </si>
  <si>
    <t>ripristino delle funzionalità dello strumento HPLC</t>
  </si>
  <si>
    <t>WATERS SPA</t>
  </si>
  <si>
    <t>Iossa/Grosso</t>
  </si>
  <si>
    <t>Z223558C96</t>
  </si>
  <si>
    <t xml:space="preserve"> rinnovo biennale della licenza d’uso software in SaaS - EUSOFT.LAB LIMS</t>
  </si>
  <si>
    <t>Eusoft SRL</t>
  </si>
  <si>
    <t>ZDE357DA84</t>
  </si>
  <si>
    <t>servizio di analisi ed assistenza brevettuale su possibile privativa industriale</t>
  </si>
  <si>
    <t>JACOBACCI &amp; PARTNERS S.p.A</t>
  </si>
  <si>
    <t>Z17357DACE</t>
  </si>
  <si>
    <t>servizio di spedizione di prodotti editoriali</t>
  </si>
  <si>
    <t>POSTE ITALIANE</t>
  </si>
  <si>
    <t>ZD7357DC8D</t>
  </si>
  <si>
    <t>rinnovo della sottoscrizione annuale delle licenze Microsoft Office 365</t>
  </si>
  <si>
    <t>affidamento ai sensi dell’art. 36 comma 2 lett. a) del D. Lgs. n. 50/2016
mediante Ordine diretto d’Acquisto (OdA) nel Mercato della Pubblica Amministrazione MEPA</t>
  </si>
  <si>
    <t xml:space="preserve">KORA SISTEMI INFORMATICI S.R.L. </t>
  </si>
  <si>
    <t>ZD935AEC7C</t>
  </si>
  <si>
    <t>rinnovo servizio traduzioni</t>
  </si>
  <si>
    <t>Intrawelt di Alessandro Potalivo&amp;
C. Sas</t>
  </si>
  <si>
    <t>Z41357DD4D</t>
  </si>
  <si>
    <t>Piccole Apparecchiature per misure di temperatura e umidità relativa</t>
  </si>
  <si>
    <t>DISTEK SRL</t>
  </si>
  <si>
    <t>Z9E360D32C</t>
  </si>
  <si>
    <t>servizio stampa materiali SSIP</t>
  </si>
  <si>
    <t>MARIA AGIZZA</t>
  </si>
  <si>
    <t>Z2435C2679</t>
  </si>
  <si>
    <t>fornitura toner stampante direzione generale</t>
  </si>
  <si>
    <t>DPS INFORMATICA S.N.C. DI PRESELLO GIANNI &amp; C.</t>
  </si>
  <si>
    <t>ZCB3619C88</t>
  </si>
  <si>
    <t>ripristino dell'operatività del Dinamometro</t>
  </si>
  <si>
    <t>ACQUATI GIUSEPPE SRL</t>
  </si>
  <si>
    <t xml:space="preserve"> Z71365FD76</t>
  </si>
  <si>
    <t>rinnovo brevetto ciclone</t>
  </si>
  <si>
    <t>ING. C. CORRADINI &amp; C. SRL</t>
  </si>
  <si>
    <t>Z89365FE0C</t>
  </si>
  <si>
    <t>Rinnovo Licenze SOPHOS</t>
  </si>
  <si>
    <t>AREA PROGETTI SOFTWARE SRL</t>
  </si>
  <si>
    <t>Z08365FD98</t>
  </si>
  <si>
    <t xml:space="preserve">liquidazione polizza assicurativa nr. 284A7736              </t>
  </si>
  <si>
    <t xml:space="preserve">ZURICH INSURANCE </t>
  </si>
  <si>
    <t>Z51365FDA9</t>
  </si>
  <si>
    <t>liquidazione polizza assicurativa nr. 284A7739</t>
  </si>
  <si>
    <t>ZE3365FDCB</t>
  </si>
  <si>
    <t>liquidazione polizza assicurativa nr. 284A8051</t>
  </si>
  <si>
    <t>Z07365FE4E</t>
  </si>
  <si>
    <t xml:space="preserve">fornitura materiali progetto SAFE </t>
  </si>
  <si>
    <t xml:space="preserve">Waters S.p.A. </t>
  </si>
  <si>
    <t xml:space="preserve"> Z243677BAE</t>
  </si>
  <si>
    <t>fornitura biennale di materiali di consumo per laboratorio</t>
  </si>
  <si>
    <t>Deltek srl</t>
  </si>
  <si>
    <t>Z5236A0E35</t>
  </si>
  <si>
    <t>servizio di certificazione del credito di imposta 2021</t>
  </si>
  <si>
    <t>Tommaso Zottolo</t>
  </si>
  <si>
    <t>8993353DA9</t>
  </si>
  <si>
    <t>fornitura ed installazione di un GasCromatografo dotato di Spettrometro di Massa</t>
  </si>
  <si>
    <t>affidamento diretto ai sensi della L. n. 108/2022</t>
  </si>
  <si>
    <t>FKV ,HOSMOTIC,
SHIMADZU, Perkin Elmer Italia Spa</t>
  </si>
  <si>
    <t>Perkin Elmer Italia Spa</t>
  </si>
  <si>
    <t>Z8133D9FB6</t>
  </si>
  <si>
    <t>fornitura N. 1 Spettrofotometro a sfera portatile Ci64;N. 1 Color iQC;installazione e formazione;Certification Plus Plan Ci64</t>
  </si>
  <si>
    <t>X-Rite Europe GmbH</t>
  </si>
  <si>
    <t>MANUTENZIONE XEROX</t>
  </si>
  <si>
    <t>LICENZE ADOBE PER ITS</t>
  </si>
  <si>
    <t>SENSORISTICA SINAPSI</t>
  </si>
  <si>
    <t>ASSISTENZA RETI</t>
  </si>
  <si>
    <t>RINNOVO CAFASSO</t>
  </si>
  <si>
    <t>VIGILANZA POGGIOREALE</t>
  </si>
  <si>
    <t>Z9B347F13D</t>
  </si>
  <si>
    <t>licenza software LCA GABI.</t>
  </si>
  <si>
    <t>THINKSTEP SRL</t>
  </si>
  <si>
    <t>BUONI PASTO  (Convenzione MEPA)</t>
  </si>
  <si>
    <t>EDENRED ITALIA SRL</t>
  </si>
  <si>
    <t>Z13340E9B3</t>
  </si>
  <si>
    <t>ZF7346006D</t>
  </si>
  <si>
    <t xml:space="preserve">Officina Digitale srl </t>
  </si>
  <si>
    <t>buoni pasto elettronici in favore dei dipendenti delle sedi distaccate</t>
  </si>
  <si>
    <t>ZD6346100B</t>
  </si>
  <si>
    <t xml:space="preserve">welfare aziendale </t>
  </si>
  <si>
    <t>ZA9349C5C1</t>
  </si>
  <si>
    <t>EDENRED ITALIA SRL
PELLEGRINI S.P.A.
EASY WELFARE SRL</t>
  </si>
  <si>
    <t>ABCS</t>
  </si>
  <si>
    <t>ZA936D641D</t>
  </si>
  <si>
    <t>RINNOVO ASSISTENZA TERMINALE PRESENZE</t>
  </si>
  <si>
    <t>ZA737144CA</t>
  </si>
  <si>
    <t>Systems SRL</t>
  </si>
  <si>
    <t>SO.TE.I.</t>
  </si>
  <si>
    <t>Z59375392E</t>
  </si>
  <si>
    <t>Z90375394C</t>
  </si>
  <si>
    <t>servizi di catalogazione SBN del patrimonio bibliografico della SSIP</t>
  </si>
  <si>
    <t>SPACE S.p.A.</t>
  </si>
  <si>
    <t>ZBA375610D</t>
  </si>
  <si>
    <t>Cafasso &amp; Figli Spa società tra professionisti</t>
  </si>
  <si>
    <t>Z9D3767C6F</t>
  </si>
  <si>
    <t>servizio clouding per gli applicativi della SSIP</t>
  </si>
  <si>
    <t>Protom Group S.p.A.</t>
  </si>
  <si>
    <t>Z9E34C7CE2</t>
  </si>
  <si>
    <t>Cosmopol SPA</t>
  </si>
  <si>
    <t>aggiornamento 06/12/2022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</si>
</sst>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[$€-410]\ * #,##0.00_-;\-[$€-410]\ * #,##0.00_-;_-[$€-410]\ * &quot;-&quot;??_-;_-@_-"/>
    <numFmt numFmtId="165" formatCode="dd/mm/yy;@"/>
    <numFmt numFmtId="166" formatCode="&quot;€&quot;\ #,##0.00"/>
    <numFmt numFmtId="167" formatCode="#,##0.00\ &quot;€&quot;"/>
    <numFmt numFmtId="168" formatCode="0.0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2" fillId="12" borderId="1" applyNumberFormat="0" applyAlignment="0" applyProtection="0"/>
    <xf numFmtId="0" fontId="13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4" fillId="2" borderId="0" applyNumberFormat="0" applyBorder="0" applyAlignment="0" applyProtection="0"/>
    <xf numFmtId="0" fontId="11" fillId="4" borderId="4" applyNumberFormat="0" applyFont="0" applyAlignment="0" applyProtection="0"/>
    <xf numFmtId="0" fontId="5" fillId="12" borderId="2" applyNumberFormat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49" fontId="20" fillId="25" borderId="5" xfId="0" applyNumberFormat="1" applyFont="1" applyFill="1" applyBorder="1" applyAlignment="1">
      <alignment vertical="center" wrapText="1"/>
    </xf>
    <xf numFmtId="49" fontId="21" fillId="25" borderId="5" xfId="0" applyNumberFormat="1" applyFont="1" applyFill="1" applyBorder="1" applyAlignment="1">
      <alignment vertical="center" wrapText="1"/>
    </xf>
    <xf numFmtId="0" fontId="20" fillId="25" borderId="5" xfId="0" applyFont="1" applyFill="1" applyBorder="1" applyAlignment="1">
      <alignment vertical="center" wrapText="1"/>
    </xf>
    <xf numFmtId="4" fontId="22" fillId="25" borderId="5" xfId="0" applyNumberFormat="1" applyFont="1" applyFill="1" applyBorder="1" applyAlignment="1">
      <alignment vertical="center" wrapText="1"/>
    </xf>
    <xf numFmtId="165" fontId="21" fillId="25" borderId="5" xfId="0" applyNumberFormat="1" applyFont="1" applyFill="1" applyBorder="1" applyAlignment="1">
      <alignment vertical="center" wrapText="1"/>
    </xf>
    <xf numFmtId="0" fontId="23" fillId="25" borderId="5" xfId="0" applyFont="1" applyFill="1" applyBorder="1" applyAlignment="1">
      <alignment vertical="center"/>
    </xf>
    <xf numFmtId="49" fontId="24" fillId="25" borderId="5" xfId="0" applyNumberFormat="1" applyFont="1" applyFill="1" applyBorder="1" applyAlignment="1">
      <alignment vertical="center" wrapText="1"/>
    </xf>
    <xf numFmtId="49" fontId="25" fillId="25" borderId="5" xfId="0" applyNumberFormat="1" applyFont="1" applyFill="1" applyBorder="1" applyAlignment="1">
      <alignment vertical="center" wrapText="1"/>
    </xf>
    <xf numFmtId="0" fontId="23" fillId="25" borderId="5" xfId="0" quotePrefix="1" applyFont="1" applyFill="1" applyBorder="1" applyAlignment="1">
      <alignment vertical="center"/>
    </xf>
    <xf numFmtId="0" fontId="25" fillId="25" borderId="0" xfId="0" applyFont="1" applyFill="1" applyAlignment="1">
      <alignment vertical="center" wrapText="1"/>
    </xf>
    <xf numFmtId="165" fontId="25" fillId="25" borderId="5" xfId="0" applyNumberFormat="1" applyFont="1" applyFill="1" applyBorder="1" applyAlignment="1">
      <alignment vertical="center" wrapText="1"/>
    </xf>
    <xf numFmtId="0" fontId="25" fillId="25" borderId="0" xfId="0" applyFont="1" applyFill="1" applyAlignment="1">
      <alignment vertical="center"/>
    </xf>
    <xf numFmtId="0" fontId="21" fillId="25" borderId="0" xfId="0" applyFont="1" applyFill="1" applyAlignment="1">
      <alignment vertical="center"/>
    </xf>
    <xf numFmtId="49" fontId="25" fillId="25" borderId="0" xfId="0" applyNumberFormat="1" applyFont="1" applyFill="1" applyAlignment="1">
      <alignment vertical="center" wrapText="1"/>
    </xf>
    <xf numFmtId="4" fontId="25" fillId="25" borderId="0" xfId="0" applyNumberFormat="1" applyFont="1" applyFill="1" applyAlignment="1">
      <alignment vertical="center" wrapText="1"/>
    </xf>
    <xf numFmtId="164" fontId="23" fillId="25" borderId="0" xfId="0" applyNumberFormat="1" applyFont="1" applyFill="1" applyAlignment="1">
      <alignment vertical="center" wrapText="1"/>
    </xf>
    <xf numFmtId="165" fontId="25" fillId="25" borderId="0" xfId="0" applyNumberFormat="1" applyFont="1" applyFill="1" applyAlignment="1">
      <alignment vertical="center" wrapText="1"/>
    </xf>
    <xf numFmtId="0" fontId="19" fillId="25" borderId="0" xfId="0" applyFont="1" applyFill="1" applyAlignment="1">
      <alignment vertical="center"/>
    </xf>
    <xf numFmtId="0" fontId="28" fillId="0" borderId="5" xfId="0" applyFont="1" applyBorder="1" applyAlignment="1">
      <alignment vertical="top" wrapText="1"/>
    </xf>
    <xf numFmtId="0" fontId="25" fillId="25" borderId="5" xfId="0" applyFont="1" applyFill="1" applyBorder="1" applyAlignment="1">
      <alignment vertical="center" wrapText="1"/>
    </xf>
    <xf numFmtId="4" fontId="25" fillId="25" borderId="5" xfId="0" applyNumberFormat="1" applyFont="1" applyFill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167" fontId="28" fillId="0" borderId="5" xfId="42" applyNumberFormat="1" applyFont="1" applyFill="1" applyBorder="1" applyAlignment="1">
      <alignment vertical="center"/>
    </xf>
    <xf numFmtId="14" fontId="28" fillId="0" borderId="5" xfId="0" applyNumberFormat="1" applyFont="1" applyBorder="1" applyAlignment="1">
      <alignment horizontal="center" vertical="center"/>
    </xf>
    <xf numFmtId="49" fontId="30" fillId="25" borderId="12" xfId="0" applyNumberFormat="1" applyFont="1" applyFill="1" applyBorder="1" applyAlignment="1">
      <alignment vertical="center" wrapText="1"/>
    </xf>
    <xf numFmtId="2" fontId="25" fillId="25" borderId="0" xfId="0" applyNumberFormat="1" applyFont="1" applyFill="1" applyAlignment="1">
      <alignment vertical="center"/>
    </xf>
    <xf numFmtId="168" fontId="25" fillId="25" borderId="0" xfId="0" applyNumberFormat="1" applyFont="1" applyFill="1" applyAlignment="1">
      <alignment vertical="center"/>
    </xf>
    <xf numFmtId="167" fontId="25" fillId="0" borderId="0" xfId="0" applyNumberFormat="1" applyFont="1" applyAlignment="1">
      <alignment vertical="center"/>
    </xf>
    <xf numFmtId="49" fontId="26" fillId="25" borderId="0" xfId="0" applyNumberFormat="1" applyFont="1" applyFill="1" applyAlignment="1">
      <alignment horizontal="center" vertical="center" wrapText="1"/>
    </xf>
    <xf numFmtId="49" fontId="19" fillId="25" borderId="0" xfId="0" applyNumberFormat="1" applyFont="1" applyFill="1" applyAlignment="1">
      <alignment horizontal="center" vertical="center" wrapText="1"/>
    </xf>
    <xf numFmtId="49" fontId="27" fillId="25" borderId="0" xfId="0" applyNumberFormat="1" applyFont="1" applyFill="1" applyAlignment="1">
      <alignment horizontal="center" vertical="center" wrapText="1"/>
    </xf>
    <xf numFmtId="14" fontId="28" fillId="25" borderId="5" xfId="0" applyNumberFormat="1" applyFont="1" applyFill="1" applyBorder="1" applyAlignment="1">
      <alignment horizontal="center" vertical="center"/>
    </xf>
    <xf numFmtId="165" fontId="22" fillId="25" borderId="5" xfId="0" applyNumberFormat="1" applyFont="1" applyFill="1" applyBorder="1" applyAlignment="1">
      <alignment vertical="center" wrapText="1"/>
    </xf>
    <xf numFmtId="166" fontId="22" fillId="25" borderId="5" xfId="0" applyNumberFormat="1" applyFont="1" applyFill="1" applyBorder="1" applyAlignment="1">
      <alignment vertical="center" wrapText="1"/>
    </xf>
    <xf numFmtId="166" fontId="23" fillId="25" borderId="5" xfId="0" applyNumberFormat="1" applyFont="1" applyFill="1" applyBorder="1" applyAlignment="1">
      <alignment vertical="center" wrapText="1"/>
    </xf>
    <xf numFmtId="165" fontId="23" fillId="25" borderId="0" xfId="0" applyNumberFormat="1" applyFont="1" applyFill="1" applyAlignment="1">
      <alignment vertical="center" wrapText="1"/>
    </xf>
    <xf numFmtId="166" fontId="23" fillId="25" borderId="0" xfId="0" applyNumberFormat="1" applyFont="1" applyFill="1" applyAlignment="1">
      <alignment vertical="center" wrapText="1"/>
    </xf>
  </cellXfs>
  <cellStyles count="43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" xfId="6" builtinId="46" customBuiltin="1"/>
    <cellStyle name="20% - Colore 6 2" xfId="11" xr:uid="{00000000-0005-0000-0000-000005000000}"/>
    <cellStyle name="40% - Colore 1 2" xfId="12" xr:uid="{00000000-0005-0000-0000-000006000000}"/>
    <cellStyle name="40% - Colore 2" xfId="4" builtinId="35" customBuiltin="1"/>
    <cellStyle name="40% - Colore 3 2" xfId="13" xr:uid="{00000000-0005-0000-0000-000008000000}"/>
    <cellStyle name="40% - Colore 4 2" xfId="14" xr:uid="{00000000-0005-0000-0000-000009000000}"/>
    <cellStyle name="40% - Colore 5 2" xfId="15" xr:uid="{00000000-0005-0000-0000-00000A000000}"/>
    <cellStyle name="40% - Colore 6 2" xfId="16" xr:uid="{00000000-0005-0000-0000-00000B000000}"/>
    <cellStyle name="60% - Colore 1 2" xfId="17" xr:uid="{00000000-0005-0000-0000-00000C000000}"/>
    <cellStyle name="60% - Colore 2 2" xfId="18" xr:uid="{00000000-0005-0000-0000-00000D000000}"/>
    <cellStyle name="60% - Colore 3 2" xfId="19" xr:uid="{00000000-0005-0000-0000-00000E000000}"/>
    <cellStyle name="60% - Colore 4 2" xfId="20" xr:uid="{00000000-0005-0000-0000-00000F000000}"/>
    <cellStyle name="60% - Colore 5 2" xfId="21" xr:uid="{00000000-0005-0000-0000-000010000000}"/>
    <cellStyle name="60% - Colore 6 2" xfId="22" xr:uid="{00000000-0005-0000-0000-000011000000}"/>
    <cellStyle name="Calcolo 2" xfId="23" xr:uid="{00000000-0005-0000-0000-000012000000}"/>
    <cellStyle name="Cella collegata 2" xfId="24" xr:uid="{00000000-0005-0000-0000-000013000000}"/>
    <cellStyle name="Cella da controllare" xfId="1" builtinId="23" customBuiltin="1"/>
    <cellStyle name="Colore 1 2" xfId="25" xr:uid="{00000000-0005-0000-0000-000015000000}"/>
    <cellStyle name="Colore 2 2" xfId="26" xr:uid="{00000000-0005-0000-0000-000016000000}"/>
    <cellStyle name="Colore 3 2" xfId="27" xr:uid="{00000000-0005-0000-0000-000017000000}"/>
    <cellStyle name="Colore 4 2" xfId="28" xr:uid="{00000000-0005-0000-0000-000018000000}"/>
    <cellStyle name="Colore 5" xfId="5" builtinId="45" customBuiltin="1"/>
    <cellStyle name="Colore 6 2" xfId="29" xr:uid="{00000000-0005-0000-0000-00001A000000}"/>
    <cellStyle name="Input 2" xfId="30" xr:uid="{00000000-0005-0000-0000-00001B000000}"/>
    <cellStyle name="Migliaia" xfId="42" builtinId="3"/>
    <cellStyle name="Neutrale 2" xfId="31" xr:uid="{00000000-0005-0000-0000-00001C000000}"/>
    <cellStyle name="Normale" xfId="0" builtinId="0"/>
    <cellStyle name="Nota 2" xfId="32" xr:uid="{00000000-0005-0000-0000-00001E000000}"/>
    <cellStyle name="Output 2" xfId="33" xr:uid="{00000000-0005-0000-0000-00001F000000}"/>
    <cellStyle name="Testo avviso" xfId="2" builtinId="11" customBuiltin="1"/>
    <cellStyle name="Testo descrittivo" xfId="3" builtinId="53" customBuiltin="1"/>
    <cellStyle name="Titolo 1 2" xfId="35" xr:uid="{00000000-0005-0000-0000-000022000000}"/>
    <cellStyle name="Titolo 2 2" xfId="36" xr:uid="{00000000-0005-0000-0000-000023000000}"/>
    <cellStyle name="Titolo 3 2" xfId="37" xr:uid="{00000000-0005-0000-0000-000024000000}"/>
    <cellStyle name="Titolo 4 2" xfId="38" xr:uid="{00000000-0005-0000-0000-000025000000}"/>
    <cellStyle name="Titolo 5" xfId="34" xr:uid="{00000000-0005-0000-0000-000026000000}"/>
    <cellStyle name="Totale 2" xfId="39" xr:uid="{00000000-0005-0000-0000-000027000000}"/>
    <cellStyle name="Valore non valido 2" xfId="40" xr:uid="{00000000-0005-0000-0000-000028000000}"/>
    <cellStyle name="Valore valido 2" xfId="41" xr:uid="{00000000-0005-0000-0000-000029000000}"/>
  </cellStyles>
  <dxfs count="5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A348D-85F2-409C-923C-DB74C9F0B62A}">
  <sheetPr>
    <pageSetUpPr fitToPage="1"/>
  </sheetPr>
  <dimension ref="A1:N52"/>
  <sheetViews>
    <sheetView tabSelected="1" zoomScale="70" zoomScaleNormal="70" workbookViewId="0">
      <selection activeCell="K6" sqref="K6"/>
    </sheetView>
  </sheetViews>
  <sheetFormatPr defaultColWidth="33.5703125" defaultRowHeight="15.75" x14ac:dyDescent="0.25"/>
  <cols>
    <col min="1" max="1" width="14.5703125" style="14" customWidth="1"/>
    <col min="2" max="2" width="19.7109375" style="14" customWidth="1"/>
    <col min="3" max="3" width="54.85546875" style="10" hidden="1" customWidth="1"/>
    <col min="4" max="4" width="88.7109375" style="10" customWidth="1"/>
    <col min="5" max="5" width="22" style="10" hidden="1" customWidth="1"/>
    <col min="6" max="6" width="36" style="10" customWidth="1"/>
    <col min="7" max="7" width="55.28515625" style="15" customWidth="1"/>
    <col min="8" max="8" width="15.5703125" style="16" customWidth="1"/>
    <col min="9" max="9" width="12.42578125" style="17" bestFit="1" customWidth="1"/>
    <col min="10" max="10" width="12.85546875" style="37" bestFit="1" customWidth="1"/>
    <col min="11" max="11" width="15.42578125" style="38" bestFit="1" customWidth="1"/>
    <col min="12" max="12" width="0" style="12" hidden="1" customWidth="1"/>
    <col min="13" max="13" width="33.5703125" style="12"/>
    <col min="14" max="14" width="11.7109375" style="12" customWidth="1"/>
    <col min="15" max="16384" width="33.5703125" style="12"/>
  </cols>
  <sheetData>
    <row r="1" spans="1:13" s="18" customFormat="1" ht="28.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3" s="18" customFormat="1" ht="28.5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3" s="18" customFormat="1" ht="28.5" x14ac:dyDescent="0.25">
      <c r="A3" s="32" t="s">
        <v>163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3" s="13" customFormat="1" ht="47.25" x14ac:dyDescent="0.25">
      <c r="A4" s="1" t="s">
        <v>2</v>
      </c>
      <c r="B4" s="1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8</v>
      </c>
      <c r="H4" s="4" t="s">
        <v>9</v>
      </c>
      <c r="I4" s="5" t="s">
        <v>10</v>
      </c>
      <c r="J4" s="34" t="s">
        <v>11</v>
      </c>
      <c r="K4" s="35" t="s">
        <v>12</v>
      </c>
    </row>
    <row r="5" spans="1:13" ht="45" x14ac:dyDescent="0.25">
      <c r="A5" s="6" t="s">
        <v>13</v>
      </c>
      <c r="B5" s="7" t="s">
        <v>14</v>
      </c>
      <c r="C5" s="8" t="s">
        <v>15</v>
      </c>
      <c r="D5" s="22" t="s">
        <v>16</v>
      </c>
      <c r="E5" s="19" t="s">
        <v>17</v>
      </c>
      <c r="F5" s="22" t="s">
        <v>18</v>
      </c>
      <c r="G5" s="23" t="s">
        <v>18</v>
      </c>
      <c r="H5" s="24">
        <v>2500</v>
      </c>
      <c r="I5" s="25">
        <v>44607</v>
      </c>
      <c r="J5" s="33">
        <v>45336</v>
      </c>
      <c r="K5" s="36">
        <v>500</v>
      </c>
      <c r="L5" s="12" t="s">
        <v>19</v>
      </c>
    </row>
    <row r="6" spans="1:13" ht="45" x14ac:dyDescent="0.25">
      <c r="A6" s="9" t="s">
        <v>20</v>
      </c>
      <c r="B6" s="7" t="s">
        <v>14</v>
      </c>
      <c r="C6" s="8" t="s">
        <v>15</v>
      </c>
      <c r="D6" s="22" t="s">
        <v>21</v>
      </c>
      <c r="E6" s="19" t="s">
        <v>17</v>
      </c>
      <c r="F6" s="22" t="s">
        <v>22</v>
      </c>
      <c r="G6" s="23" t="s">
        <v>22</v>
      </c>
      <c r="H6" s="24">
        <v>25000</v>
      </c>
      <c r="I6" s="25">
        <v>44594</v>
      </c>
      <c r="J6" s="33">
        <v>44895</v>
      </c>
      <c r="K6" s="36"/>
      <c r="L6" s="12" t="s">
        <v>23</v>
      </c>
    </row>
    <row r="7" spans="1:13" ht="45" x14ac:dyDescent="0.25">
      <c r="A7" s="6" t="s">
        <v>24</v>
      </c>
      <c r="B7" s="7" t="s">
        <v>14</v>
      </c>
      <c r="C7" s="8" t="s">
        <v>15</v>
      </c>
      <c r="D7" s="22" t="s">
        <v>25</v>
      </c>
      <c r="E7" s="19" t="s">
        <v>17</v>
      </c>
      <c r="F7" s="22" t="s">
        <v>26</v>
      </c>
      <c r="G7" s="23" t="s">
        <v>26</v>
      </c>
      <c r="H7" s="24">
        <f>10000+9000</f>
        <v>19000</v>
      </c>
      <c r="I7" s="25">
        <v>44559</v>
      </c>
      <c r="J7" s="33">
        <v>44926</v>
      </c>
      <c r="K7" s="36">
        <v>17986.8</v>
      </c>
      <c r="L7" s="12" t="s">
        <v>27</v>
      </c>
    </row>
    <row r="8" spans="1:13" ht="45" x14ac:dyDescent="0.25">
      <c r="A8" s="6" t="s">
        <v>28</v>
      </c>
      <c r="B8" s="7" t="s">
        <v>14</v>
      </c>
      <c r="C8" s="8" t="s">
        <v>15</v>
      </c>
      <c r="D8" s="22" t="s">
        <v>29</v>
      </c>
      <c r="E8" s="19" t="s">
        <v>17</v>
      </c>
      <c r="F8" s="22" t="s">
        <v>30</v>
      </c>
      <c r="G8" s="23" t="s">
        <v>30</v>
      </c>
      <c r="H8" s="24">
        <v>7141.13</v>
      </c>
      <c r="I8" s="25">
        <v>44573</v>
      </c>
      <c r="J8" s="33">
        <v>44937</v>
      </c>
      <c r="K8" s="36">
        <v>7141.13</v>
      </c>
      <c r="L8" s="12" t="s">
        <v>31</v>
      </c>
    </row>
    <row r="9" spans="1:13" ht="45" x14ac:dyDescent="0.25">
      <c r="A9" s="6" t="s">
        <v>32</v>
      </c>
      <c r="B9" s="7" t="s">
        <v>14</v>
      </c>
      <c r="C9" s="8" t="s">
        <v>15</v>
      </c>
      <c r="D9" s="22" t="s">
        <v>33</v>
      </c>
      <c r="E9" s="19" t="s">
        <v>17</v>
      </c>
      <c r="F9" s="22" t="s">
        <v>34</v>
      </c>
      <c r="G9" s="23" t="s">
        <v>34</v>
      </c>
      <c r="H9" s="24">
        <v>2000</v>
      </c>
      <c r="I9" s="25">
        <v>44573</v>
      </c>
      <c r="J9" s="33">
        <v>44926</v>
      </c>
      <c r="K9" s="36">
        <v>2000</v>
      </c>
      <c r="L9" s="12" t="s">
        <v>35</v>
      </c>
    </row>
    <row r="10" spans="1:13" ht="45" x14ac:dyDescent="0.25">
      <c r="A10" s="6" t="s">
        <v>36</v>
      </c>
      <c r="B10" s="7" t="s">
        <v>14</v>
      </c>
      <c r="C10" s="8" t="s">
        <v>15</v>
      </c>
      <c r="D10" s="22" t="s">
        <v>37</v>
      </c>
      <c r="E10" s="19" t="s">
        <v>17</v>
      </c>
      <c r="F10" s="22" t="s">
        <v>38</v>
      </c>
      <c r="G10" s="23" t="s">
        <v>38</v>
      </c>
      <c r="H10" s="24">
        <f>47000+1880</f>
        <v>48880</v>
      </c>
      <c r="I10" s="25">
        <v>44560</v>
      </c>
      <c r="J10" s="33">
        <v>45291</v>
      </c>
      <c r="K10" s="36">
        <f>7397+7397+7397</f>
        <v>22191</v>
      </c>
      <c r="L10" s="12" t="s">
        <v>23</v>
      </c>
    </row>
    <row r="11" spans="1:13" ht="45" x14ac:dyDescent="0.25">
      <c r="A11" s="6" t="s">
        <v>39</v>
      </c>
      <c r="B11" s="7" t="s">
        <v>14</v>
      </c>
      <c r="C11" s="8" t="s">
        <v>15</v>
      </c>
      <c r="D11" s="22" t="s">
        <v>40</v>
      </c>
      <c r="E11" s="19" t="s">
        <v>17</v>
      </c>
      <c r="F11" s="22" t="s">
        <v>41</v>
      </c>
      <c r="G11" s="23" t="s">
        <v>41</v>
      </c>
      <c r="H11" s="24">
        <f>36000+7056</f>
        <v>43056</v>
      </c>
      <c r="I11" s="25">
        <v>44573</v>
      </c>
      <c r="J11" s="33">
        <v>45291</v>
      </c>
      <c r="K11" s="36">
        <f>5382+5382+5382</f>
        <v>16146</v>
      </c>
      <c r="L11" s="12" t="s">
        <v>23</v>
      </c>
    </row>
    <row r="12" spans="1:13" ht="45" hidden="1" x14ac:dyDescent="0.25">
      <c r="A12" s="6" t="s">
        <v>42</v>
      </c>
      <c r="B12" s="7" t="s">
        <v>14</v>
      </c>
      <c r="C12" s="8" t="s">
        <v>15</v>
      </c>
      <c r="D12" s="22" t="s">
        <v>43</v>
      </c>
      <c r="E12" s="19" t="s">
        <v>17</v>
      </c>
      <c r="F12" s="22" t="s">
        <v>44</v>
      </c>
      <c r="G12" s="23" t="s">
        <v>44</v>
      </c>
      <c r="H12" s="24">
        <v>1799.4</v>
      </c>
      <c r="I12" s="25">
        <v>44578</v>
      </c>
      <c r="J12" s="33"/>
      <c r="K12" s="36"/>
      <c r="L12" s="14"/>
    </row>
    <row r="13" spans="1:13" ht="45" x14ac:dyDescent="0.25">
      <c r="A13" s="6" t="s">
        <v>45</v>
      </c>
      <c r="B13" s="7" t="s">
        <v>14</v>
      </c>
      <c r="C13" s="8" t="s">
        <v>15</v>
      </c>
      <c r="D13" s="22" t="s">
        <v>46</v>
      </c>
      <c r="E13" s="19" t="s">
        <v>17</v>
      </c>
      <c r="F13" s="22" t="s">
        <v>47</v>
      </c>
      <c r="G13" s="23" t="s">
        <v>47</v>
      </c>
      <c r="H13" s="24">
        <v>4500</v>
      </c>
      <c r="I13" s="25">
        <v>44589</v>
      </c>
      <c r="J13" s="33">
        <v>44926</v>
      </c>
      <c r="K13" s="36">
        <f>1519.1+113.3</f>
        <v>1632.3999999999999</v>
      </c>
      <c r="L13" s="14" t="s">
        <v>48</v>
      </c>
      <c r="M13" s="27"/>
    </row>
    <row r="14" spans="1:13" ht="45" x14ac:dyDescent="0.25">
      <c r="A14" s="6" t="s">
        <v>49</v>
      </c>
      <c r="B14" s="7" t="s">
        <v>14</v>
      </c>
      <c r="C14" s="8" t="s">
        <v>15</v>
      </c>
      <c r="D14" s="22" t="s">
        <v>50</v>
      </c>
      <c r="E14" s="19" t="s">
        <v>17</v>
      </c>
      <c r="F14" s="22" t="s">
        <v>51</v>
      </c>
      <c r="G14" s="23" t="s">
        <v>51</v>
      </c>
      <c r="H14" s="24">
        <v>10450</v>
      </c>
      <c r="I14" s="25">
        <v>44594</v>
      </c>
      <c r="J14" s="33">
        <v>45291</v>
      </c>
      <c r="K14" s="36">
        <f>886+886.5</f>
        <v>1772.5</v>
      </c>
      <c r="L14" s="12" t="s">
        <v>19</v>
      </c>
    </row>
    <row r="15" spans="1:13" ht="45" x14ac:dyDescent="0.25">
      <c r="A15" s="11" t="s">
        <v>52</v>
      </c>
      <c r="B15" s="7" t="s">
        <v>14</v>
      </c>
      <c r="C15" s="8" t="s">
        <v>15</v>
      </c>
      <c r="D15" s="22" t="s">
        <v>53</v>
      </c>
      <c r="E15" s="19" t="s">
        <v>17</v>
      </c>
      <c r="F15" s="22" t="s">
        <v>54</v>
      </c>
      <c r="G15" s="23" t="s">
        <v>54</v>
      </c>
      <c r="H15" s="24">
        <v>7500</v>
      </c>
      <c r="I15" s="25">
        <v>44641</v>
      </c>
      <c r="J15" s="33">
        <v>44749</v>
      </c>
      <c r="K15" s="36">
        <v>7800</v>
      </c>
      <c r="L15" s="12" t="s">
        <v>19</v>
      </c>
    </row>
    <row r="16" spans="1:13" ht="45" hidden="1" x14ac:dyDescent="0.25">
      <c r="A16" s="11" t="s">
        <v>55</v>
      </c>
      <c r="B16" s="7" t="s">
        <v>14</v>
      </c>
      <c r="C16" s="8" t="s">
        <v>15</v>
      </c>
      <c r="D16" s="22" t="s">
        <v>56</v>
      </c>
      <c r="E16" s="19" t="s">
        <v>17</v>
      </c>
      <c r="F16" s="22" t="s">
        <v>57</v>
      </c>
      <c r="G16" s="23" t="s">
        <v>57</v>
      </c>
      <c r="H16" s="24">
        <v>480</v>
      </c>
      <c r="I16" s="25">
        <v>44601</v>
      </c>
      <c r="J16" s="33"/>
      <c r="K16" s="36"/>
    </row>
    <row r="17" spans="1:12" ht="45" x14ac:dyDescent="0.25">
      <c r="A17" s="11" t="s">
        <v>58</v>
      </c>
      <c r="B17" s="7" t="s">
        <v>14</v>
      </c>
      <c r="C17" s="8" t="s">
        <v>15</v>
      </c>
      <c r="D17" s="22" t="s">
        <v>59</v>
      </c>
      <c r="E17" s="19" t="s">
        <v>17</v>
      </c>
      <c r="F17" s="22" t="s">
        <v>60</v>
      </c>
      <c r="G17" s="23" t="s">
        <v>60</v>
      </c>
      <c r="H17" s="24">
        <v>3900</v>
      </c>
      <c r="I17" s="25">
        <v>44616</v>
      </c>
      <c r="J17" s="33">
        <v>45348</v>
      </c>
      <c r="K17" s="36">
        <v>245.59</v>
      </c>
      <c r="L17" s="12" t="s">
        <v>61</v>
      </c>
    </row>
    <row r="18" spans="1:12" ht="45" x14ac:dyDescent="0.25">
      <c r="A18" s="11" t="s">
        <v>62</v>
      </c>
      <c r="B18" s="7" t="s">
        <v>14</v>
      </c>
      <c r="C18" s="8" t="s">
        <v>15</v>
      </c>
      <c r="D18" s="22" t="s">
        <v>63</v>
      </c>
      <c r="E18" s="19" t="s">
        <v>17</v>
      </c>
      <c r="F18" s="22" t="s">
        <v>64</v>
      </c>
      <c r="G18" s="23" t="s">
        <v>64</v>
      </c>
      <c r="H18" s="24">
        <v>111000</v>
      </c>
      <c r="I18" s="25">
        <v>44623</v>
      </c>
      <c r="J18" s="33">
        <v>45291</v>
      </c>
      <c r="K18" s="36">
        <f>37000+18499.98+9249.99</f>
        <v>64749.969999999994</v>
      </c>
    </row>
    <row r="19" spans="1:12" ht="45" x14ac:dyDescent="0.25">
      <c r="A19" s="11" t="s">
        <v>65</v>
      </c>
      <c r="B19" s="7" t="s">
        <v>14</v>
      </c>
      <c r="C19" s="8" t="s">
        <v>15</v>
      </c>
      <c r="D19" s="22" t="s">
        <v>66</v>
      </c>
      <c r="E19" s="19" t="s">
        <v>17</v>
      </c>
      <c r="F19" s="22" t="s">
        <v>67</v>
      </c>
      <c r="G19" s="23" t="s">
        <v>67</v>
      </c>
      <c r="H19" s="24">
        <v>2930</v>
      </c>
      <c r="I19" s="25">
        <v>44615</v>
      </c>
      <c r="J19" s="33">
        <v>44651</v>
      </c>
      <c r="K19" s="36">
        <v>2930</v>
      </c>
      <c r="L19" s="12" t="s">
        <v>68</v>
      </c>
    </row>
    <row r="20" spans="1:12" ht="45" x14ac:dyDescent="0.25">
      <c r="A20" s="11" t="s">
        <v>69</v>
      </c>
      <c r="B20" s="7" t="s">
        <v>14</v>
      </c>
      <c r="C20" s="8" t="s">
        <v>15</v>
      </c>
      <c r="D20" s="22" t="s">
        <v>70</v>
      </c>
      <c r="E20" s="19" t="s">
        <v>17</v>
      </c>
      <c r="F20" s="22" t="s">
        <v>71</v>
      </c>
      <c r="G20" s="23" t="s">
        <v>71</v>
      </c>
      <c r="H20" s="24">
        <v>27702</v>
      </c>
      <c r="I20" s="25">
        <v>44616</v>
      </c>
      <c r="J20" s="33">
        <v>45291</v>
      </c>
      <c r="K20" s="36">
        <v>13851</v>
      </c>
      <c r="L20" s="12" t="s">
        <v>68</v>
      </c>
    </row>
    <row r="21" spans="1:12" ht="45" x14ac:dyDescent="0.25">
      <c r="A21" s="11" t="s">
        <v>72</v>
      </c>
      <c r="B21" s="7" t="s">
        <v>14</v>
      </c>
      <c r="C21" s="8" t="s">
        <v>15</v>
      </c>
      <c r="D21" s="22" t="s">
        <v>73</v>
      </c>
      <c r="E21" s="19" t="s">
        <v>17</v>
      </c>
      <c r="F21" s="22" t="s">
        <v>74</v>
      </c>
      <c r="G21" s="23" t="s">
        <v>74</v>
      </c>
      <c r="H21" s="24">
        <v>2300</v>
      </c>
      <c r="I21" s="25">
        <v>44628</v>
      </c>
      <c r="J21" s="33">
        <v>45291</v>
      </c>
      <c r="K21" s="36">
        <v>2300</v>
      </c>
      <c r="L21" s="12" t="s">
        <v>23</v>
      </c>
    </row>
    <row r="22" spans="1:12" ht="45" hidden="1" x14ac:dyDescent="0.25">
      <c r="A22" s="11" t="s">
        <v>75</v>
      </c>
      <c r="B22" s="7" t="s">
        <v>14</v>
      </c>
      <c r="C22" s="8" t="s">
        <v>15</v>
      </c>
      <c r="D22" s="22" t="s">
        <v>76</v>
      </c>
      <c r="E22" s="19" t="s">
        <v>17</v>
      </c>
      <c r="F22" s="22" t="s">
        <v>77</v>
      </c>
      <c r="G22" s="23" t="s">
        <v>77</v>
      </c>
      <c r="H22" s="24">
        <v>7000</v>
      </c>
      <c r="I22" s="25">
        <v>44628</v>
      </c>
      <c r="J22" s="33"/>
      <c r="K22" s="36"/>
    </row>
    <row r="23" spans="1:12" ht="66" customHeight="1" x14ac:dyDescent="0.25">
      <c r="A23" s="11" t="s">
        <v>78</v>
      </c>
      <c r="B23" s="7" t="s">
        <v>14</v>
      </c>
      <c r="C23" s="8" t="s">
        <v>15</v>
      </c>
      <c r="D23" s="22" t="s">
        <v>79</v>
      </c>
      <c r="E23" s="19" t="s">
        <v>80</v>
      </c>
      <c r="F23" s="22" t="s">
        <v>81</v>
      </c>
      <c r="G23" s="23" t="s">
        <v>81</v>
      </c>
      <c r="H23" s="24">
        <v>2181.08</v>
      </c>
      <c r="I23" s="25">
        <v>44645</v>
      </c>
      <c r="J23" s="33">
        <v>45009</v>
      </c>
      <c r="K23" s="36">
        <v>2181.08</v>
      </c>
      <c r="L23" s="12" t="s">
        <v>19</v>
      </c>
    </row>
    <row r="24" spans="1:12" ht="45" x14ac:dyDescent="0.25">
      <c r="A24" s="11" t="s">
        <v>82</v>
      </c>
      <c r="B24" s="7" t="s">
        <v>14</v>
      </c>
      <c r="C24" s="8" t="s">
        <v>15</v>
      </c>
      <c r="D24" s="22" t="s">
        <v>83</v>
      </c>
      <c r="E24" s="19" t="s">
        <v>17</v>
      </c>
      <c r="F24" s="22" t="s">
        <v>84</v>
      </c>
      <c r="G24" s="23" t="s">
        <v>84</v>
      </c>
      <c r="H24" s="24">
        <v>2880</v>
      </c>
      <c r="I24" s="25">
        <v>44641</v>
      </c>
      <c r="J24" s="33">
        <v>45005</v>
      </c>
      <c r="K24" s="36">
        <f>744+561.6+72+828</f>
        <v>2205.6</v>
      </c>
    </row>
    <row r="25" spans="1:12" ht="45" x14ac:dyDescent="0.25">
      <c r="A25" s="11" t="s">
        <v>85</v>
      </c>
      <c r="B25" s="7" t="s">
        <v>14</v>
      </c>
      <c r="C25" s="8" t="s">
        <v>15</v>
      </c>
      <c r="D25" s="22" t="s">
        <v>86</v>
      </c>
      <c r="E25" s="19" t="s">
        <v>17</v>
      </c>
      <c r="F25" s="22" t="s">
        <v>87</v>
      </c>
      <c r="G25" s="23" t="s">
        <v>87</v>
      </c>
      <c r="H25" s="24">
        <v>1299</v>
      </c>
      <c r="I25" s="25">
        <v>44628</v>
      </c>
      <c r="J25" s="33">
        <v>44690</v>
      </c>
      <c r="K25" s="36">
        <v>1299</v>
      </c>
    </row>
    <row r="26" spans="1:12" ht="45" x14ac:dyDescent="0.25">
      <c r="A26" s="11" t="s">
        <v>88</v>
      </c>
      <c r="B26" s="7" t="s">
        <v>14</v>
      </c>
      <c r="C26" s="8" t="s">
        <v>15</v>
      </c>
      <c r="D26" s="22" t="s">
        <v>89</v>
      </c>
      <c r="E26" s="19" t="s">
        <v>17</v>
      </c>
      <c r="F26" s="22" t="s">
        <v>90</v>
      </c>
      <c r="G26" s="23" t="s">
        <v>90</v>
      </c>
      <c r="H26" s="24">
        <v>16970</v>
      </c>
      <c r="I26" s="25">
        <v>44670</v>
      </c>
      <c r="J26" s="33">
        <v>45034</v>
      </c>
      <c r="K26" s="36">
        <f>5260+6400</f>
        <v>11660</v>
      </c>
    </row>
    <row r="27" spans="1:12" ht="68.25" customHeight="1" x14ac:dyDescent="0.25">
      <c r="A27" s="11" t="s">
        <v>91</v>
      </c>
      <c r="B27" s="7" t="s">
        <v>14</v>
      </c>
      <c r="C27" s="8" t="s">
        <v>15</v>
      </c>
      <c r="D27" s="22" t="s">
        <v>92</v>
      </c>
      <c r="E27" s="19" t="s">
        <v>80</v>
      </c>
      <c r="F27" s="22" t="s">
        <v>93</v>
      </c>
      <c r="G27" s="23" t="s">
        <v>93</v>
      </c>
      <c r="H27" s="24">
        <v>273</v>
      </c>
      <c r="I27" s="25">
        <v>44649</v>
      </c>
      <c r="J27" s="33">
        <v>44680</v>
      </c>
      <c r="K27" s="36">
        <v>273</v>
      </c>
    </row>
    <row r="28" spans="1:12" ht="45" x14ac:dyDescent="0.25">
      <c r="A28" s="11" t="s">
        <v>94</v>
      </c>
      <c r="B28" s="7" t="s">
        <v>14</v>
      </c>
      <c r="C28" s="8" t="s">
        <v>15</v>
      </c>
      <c r="D28" s="22" t="s">
        <v>95</v>
      </c>
      <c r="E28" s="19" t="s">
        <v>17</v>
      </c>
      <c r="F28" s="22" t="s">
        <v>96</v>
      </c>
      <c r="G28" s="23" t="s">
        <v>96</v>
      </c>
      <c r="H28" s="24">
        <v>2500</v>
      </c>
      <c r="I28" s="25">
        <v>44672</v>
      </c>
      <c r="J28" s="33">
        <v>44711</v>
      </c>
      <c r="K28" s="36">
        <v>2500</v>
      </c>
    </row>
    <row r="29" spans="1:12" ht="45" x14ac:dyDescent="0.25">
      <c r="A29" s="8" t="s">
        <v>97</v>
      </c>
      <c r="B29" s="7" t="s">
        <v>14</v>
      </c>
      <c r="C29" s="8" t="s">
        <v>15</v>
      </c>
      <c r="D29" s="22" t="s">
        <v>98</v>
      </c>
      <c r="E29" s="19" t="s">
        <v>17</v>
      </c>
      <c r="F29" s="22" t="s">
        <v>99</v>
      </c>
      <c r="G29" s="23" t="s">
        <v>99</v>
      </c>
      <c r="H29" s="24">
        <v>772</v>
      </c>
      <c r="I29" s="25">
        <v>44692</v>
      </c>
      <c r="J29" s="33">
        <v>45057</v>
      </c>
      <c r="K29" s="36">
        <v>772</v>
      </c>
    </row>
    <row r="30" spans="1:12" ht="62.25" customHeight="1" x14ac:dyDescent="0.25">
      <c r="A30" s="8" t="s">
        <v>100</v>
      </c>
      <c r="B30" s="7" t="s">
        <v>14</v>
      </c>
      <c r="C30" s="8" t="s">
        <v>15</v>
      </c>
      <c r="D30" s="22" t="s">
        <v>101</v>
      </c>
      <c r="E30" s="19" t="s">
        <v>80</v>
      </c>
      <c r="F30" s="22" t="s">
        <v>102</v>
      </c>
      <c r="G30" s="23" t="s">
        <v>102</v>
      </c>
      <c r="H30" s="24">
        <v>2697.18</v>
      </c>
      <c r="I30" s="25">
        <v>44692</v>
      </c>
      <c r="J30" s="33">
        <v>45056</v>
      </c>
      <c r="K30" s="36">
        <v>2688.18</v>
      </c>
    </row>
    <row r="31" spans="1:12" ht="45" x14ac:dyDescent="0.25">
      <c r="A31" s="8" t="s">
        <v>103</v>
      </c>
      <c r="B31" s="7" t="s">
        <v>14</v>
      </c>
      <c r="C31" s="8" t="s">
        <v>15</v>
      </c>
      <c r="D31" s="22" t="s">
        <v>104</v>
      </c>
      <c r="E31" s="19" t="s">
        <v>17</v>
      </c>
      <c r="F31" s="22" t="s">
        <v>105</v>
      </c>
      <c r="G31" s="23" t="s">
        <v>105</v>
      </c>
      <c r="H31" s="24">
        <v>6976</v>
      </c>
      <c r="I31" s="25">
        <v>44690</v>
      </c>
      <c r="J31" s="33">
        <v>44926</v>
      </c>
      <c r="K31" s="36">
        <v>6976</v>
      </c>
    </row>
    <row r="32" spans="1:12" ht="45" x14ac:dyDescent="0.25">
      <c r="A32" s="8" t="s">
        <v>106</v>
      </c>
      <c r="B32" s="7" t="s">
        <v>14</v>
      </c>
      <c r="C32" s="8" t="s">
        <v>15</v>
      </c>
      <c r="D32" s="22" t="s">
        <v>107</v>
      </c>
      <c r="E32" s="19" t="s">
        <v>17</v>
      </c>
      <c r="F32" s="22" t="s">
        <v>105</v>
      </c>
      <c r="G32" s="23" t="s">
        <v>105</v>
      </c>
      <c r="H32" s="24">
        <v>4334</v>
      </c>
      <c r="I32" s="25">
        <v>44690</v>
      </c>
      <c r="J32" s="33">
        <v>44926</v>
      </c>
      <c r="K32" s="36">
        <v>4334</v>
      </c>
    </row>
    <row r="33" spans="1:14" ht="45" x14ac:dyDescent="0.25">
      <c r="A33" s="8" t="s">
        <v>108</v>
      </c>
      <c r="B33" s="7" t="s">
        <v>14</v>
      </c>
      <c r="C33" s="8" t="s">
        <v>15</v>
      </c>
      <c r="D33" s="22" t="s">
        <v>109</v>
      </c>
      <c r="E33" s="19" t="s">
        <v>17</v>
      </c>
      <c r="F33" s="22" t="s">
        <v>105</v>
      </c>
      <c r="G33" s="23" t="s">
        <v>105</v>
      </c>
      <c r="H33" s="24">
        <v>555</v>
      </c>
      <c r="I33" s="25">
        <v>44715</v>
      </c>
      <c r="J33" s="33">
        <v>44926</v>
      </c>
      <c r="K33" s="36">
        <v>555</v>
      </c>
    </row>
    <row r="34" spans="1:14" ht="45" x14ac:dyDescent="0.25">
      <c r="A34" s="8" t="s">
        <v>110</v>
      </c>
      <c r="B34" s="7" t="s">
        <v>14</v>
      </c>
      <c r="C34" s="8" t="s">
        <v>15</v>
      </c>
      <c r="D34" s="22" t="s">
        <v>111</v>
      </c>
      <c r="E34" s="19" t="s">
        <v>17</v>
      </c>
      <c r="F34" s="22" t="s">
        <v>112</v>
      </c>
      <c r="G34" s="23" t="s">
        <v>112</v>
      </c>
      <c r="H34" s="24">
        <v>5305</v>
      </c>
      <c r="I34" s="25">
        <v>44692</v>
      </c>
      <c r="J34" s="33">
        <v>44926</v>
      </c>
      <c r="K34" s="36">
        <v>5305.55</v>
      </c>
    </row>
    <row r="35" spans="1:14" ht="45" x14ac:dyDescent="0.25">
      <c r="A35" s="8" t="s">
        <v>113</v>
      </c>
      <c r="B35" s="7" t="s">
        <v>14</v>
      </c>
      <c r="C35" s="8" t="s">
        <v>15</v>
      </c>
      <c r="D35" s="22" t="s">
        <v>114</v>
      </c>
      <c r="E35" s="19" t="s">
        <v>17</v>
      </c>
      <c r="F35" s="22" t="s">
        <v>115</v>
      </c>
      <c r="G35" s="23" t="s">
        <v>115</v>
      </c>
      <c r="H35" s="24">
        <v>36000</v>
      </c>
      <c r="I35" s="25">
        <v>44699</v>
      </c>
      <c r="J35" s="33">
        <v>45429</v>
      </c>
      <c r="K35" s="36">
        <v>5307.05</v>
      </c>
      <c r="L35" s="13"/>
    </row>
    <row r="36" spans="1:14" ht="45" x14ac:dyDescent="0.25">
      <c r="A36" s="8" t="s">
        <v>116</v>
      </c>
      <c r="B36" s="7" t="s">
        <v>14</v>
      </c>
      <c r="C36" s="8" t="s">
        <v>15</v>
      </c>
      <c r="D36" s="22" t="s">
        <v>117</v>
      </c>
      <c r="E36" s="19" t="s">
        <v>17</v>
      </c>
      <c r="F36" s="22" t="s">
        <v>118</v>
      </c>
      <c r="G36" s="23" t="s">
        <v>118</v>
      </c>
      <c r="H36" s="24">
        <v>4900</v>
      </c>
      <c r="I36" s="25">
        <v>44682</v>
      </c>
      <c r="J36" s="33">
        <v>44712</v>
      </c>
      <c r="K36" s="36">
        <v>4900</v>
      </c>
    </row>
    <row r="37" spans="1:14" ht="45" customHeight="1" x14ac:dyDescent="0.25">
      <c r="A37" s="8" t="s">
        <v>119</v>
      </c>
      <c r="B37" s="7" t="s">
        <v>14</v>
      </c>
      <c r="C37" s="8" t="s">
        <v>15</v>
      </c>
      <c r="D37" s="20" t="s">
        <v>120</v>
      </c>
      <c r="E37" s="19" t="s">
        <v>121</v>
      </c>
      <c r="F37" s="21" t="s">
        <v>122</v>
      </c>
      <c r="G37" s="21" t="s">
        <v>123</v>
      </c>
      <c r="H37" s="24">
        <v>73603.710000000006</v>
      </c>
      <c r="I37" s="25">
        <v>44712</v>
      </c>
      <c r="J37" s="33">
        <v>44712</v>
      </c>
      <c r="K37" s="36"/>
    </row>
    <row r="38" spans="1:14" ht="45" x14ac:dyDescent="0.25">
      <c r="A38" s="8" t="s">
        <v>124</v>
      </c>
      <c r="B38" s="7" t="s">
        <v>14</v>
      </c>
      <c r="C38" s="8" t="s">
        <v>15</v>
      </c>
      <c r="D38" s="20" t="s">
        <v>125</v>
      </c>
      <c r="E38" s="19" t="s">
        <v>121</v>
      </c>
      <c r="F38" s="21" t="s">
        <v>126</v>
      </c>
      <c r="G38" s="21" t="s">
        <v>126</v>
      </c>
      <c r="H38" s="24">
        <v>15645</v>
      </c>
      <c r="I38" s="25">
        <v>44735</v>
      </c>
      <c r="J38" s="33">
        <v>44796</v>
      </c>
      <c r="K38" s="36">
        <v>15645</v>
      </c>
    </row>
    <row r="39" spans="1:14" x14ac:dyDescent="0.25">
      <c r="A39" s="8" t="s">
        <v>133</v>
      </c>
      <c r="B39" s="7" t="s">
        <v>14</v>
      </c>
      <c r="C39" s="8"/>
      <c r="D39" s="20" t="s">
        <v>134</v>
      </c>
      <c r="E39" s="19"/>
      <c r="F39" s="21" t="s">
        <v>135</v>
      </c>
      <c r="G39" s="21" t="s">
        <v>135</v>
      </c>
      <c r="H39" s="24">
        <v>10122</v>
      </c>
      <c r="I39" s="25">
        <v>44572</v>
      </c>
      <c r="J39" s="33">
        <v>44936</v>
      </c>
      <c r="K39" s="36">
        <v>10122</v>
      </c>
    </row>
    <row r="40" spans="1:14" x14ac:dyDescent="0.25">
      <c r="A40" s="8" t="s">
        <v>138</v>
      </c>
      <c r="B40" s="7" t="s">
        <v>14</v>
      </c>
      <c r="C40" s="8"/>
      <c r="D40" s="20" t="s">
        <v>136</v>
      </c>
      <c r="E40" s="19"/>
      <c r="F40" s="21" t="s">
        <v>137</v>
      </c>
      <c r="G40" s="21" t="s">
        <v>137</v>
      </c>
      <c r="H40" s="24">
        <v>25581.599999999999</v>
      </c>
      <c r="I40" s="25">
        <v>44562</v>
      </c>
      <c r="J40" s="33">
        <v>44926</v>
      </c>
      <c r="K40" s="36">
        <f>20208.92-2975</f>
        <v>17233.919999999998</v>
      </c>
      <c r="N40" s="28"/>
    </row>
    <row r="41" spans="1:14" x14ac:dyDescent="0.25">
      <c r="A41" s="8" t="s">
        <v>139</v>
      </c>
      <c r="B41" s="7" t="s">
        <v>14</v>
      </c>
      <c r="C41" s="8"/>
      <c r="D41" s="20" t="s">
        <v>127</v>
      </c>
      <c r="E41" s="19"/>
      <c r="F41" s="21" t="s">
        <v>140</v>
      </c>
      <c r="G41" s="21" t="s">
        <v>140</v>
      </c>
      <c r="H41" s="24">
        <v>3500</v>
      </c>
      <c r="I41" s="25">
        <v>44562</v>
      </c>
      <c r="J41" s="33">
        <v>44926</v>
      </c>
      <c r="K41" s="36">
        <f>2799.02-752.74</f>
        <v>2046.28</v>
      </c>
    </row>
    <row r="42" spans="1:14" x14ac:dyDescent="0.25">
      <c r="A42" s="8" t="s">
        <v>142</v>
      </c>
      <c r="B42" s="7" t="s">
        <v>14</v>
      </c>
      <c r="C42" s="8"/>
      <c r="D42" s="20" t="s">
        <v>141</v>
      </c>
      <c r="E42" s="19"/>
      <c r="F42" s="21" t="s">
        <v>137</v>
      </c>
      <c r="G42" s="21" t="s">
        <v>137</v>
      </c>
      <c r="H42" s="24">
        <v>2635.85</v>
      </c>
      <c r="I42" s="25">
        <v>44562</v>
      </c>
      <c r="J42" s="33">
        <v>44926</v>
      </c>
      <c r="K42" s="36">
        <v>2975</v>
      </c>
      <c r="M42" s="29"/>
    </row>
    <row r="43" spans="1:14" ht="47.25" x14ac:dyDescent="0.25">
      <c r="A43" s="8" t="s">
        <v>144</v>
      </c>
      <c r="B43" s="7" t="s">
        <v>14</v>
      </c>
      <c r="C43" s="8"/>
      <c r="D43" s="20" t="s">
        <v>143</v>
      </c>
      <c r="E43" s="19"/>
      <c r="F43" s="21" t="s">
        <v>145</v>
      </c>
      <c r="G43" s="21" t="s">
        <v>137</v>
      </c>
      <c r="H43" s="24">
        <v>2467.5</v>
      </c>
      <c r="I43" s="25">
        <v>44562</v>
      </c>
      <c r="J43" s="33">
        <v>44926</v>
      </c>
      <c r="K43" s="36">
        <v>1970.25</v>
      </c>
    </row>
    <row r="44" spans="1:14" ht="31.5" x14ac:dyDescent="0.25">
      <c r="A44" s="8" t="s">
        <v>42</v>
      </c>
      <c r="B44" s="7" t="s">
        <v>14</v>
      </c>
      <c r="C44" s="8"/>
      <c r="D44" s="20" t="s">
        <v>128</v>
      </c>
      <c r="E44" s="19"/>
      <c r="F44" s="21" t="s">
        <v>44</v>
      </c>
      <c r="G44" s="21" t="s">
        <v>44</v>
      </c>
      <c r="H44" s="24">
        <v>1799.4</v>
      </c>
      <c r="I44" s="25">
        <v>44578</v>
      </c>
      <c r="J44" s="33">
        <v>44942</v>
      </c>
      <c r="K44" s="36">
        <v>1799.4</v>
      </c>
    </row>
    <row r="45" spans="1:14" x14ac:dyDescent="0.25">
      <c r="A45" s="8" t="s">
        <v>147</v>
      </c>
      <c r="B45" s="7" t="s">
        <v>14</v>
      </c>
      <c r="C45" s="8"/>
      <c r="D45" s="20" t="s">
        <v>129</v>
      </c>
      <c r="E45" s="19"/>
      <c r="F45" s="21" t="s">
        <v>146</v>
      </c>
      <c r="G45" s="21" t="s">
        <v>146</v>
      </c>
      <c r="H45" s="24">
        <v>30360</v>
      </c>
      <c r="I45" s="25">
        <v>44729</v>
      </c>
      <c r="J45" s="33">
        <v>44809</v>
      </c>
      <c r="K45" s="36">
        <v>30360</v>
      </c>
    </row>
    <row r="46" spans="1:14" x14ac:dyDescent="0.25">
      <c r="A46" s="8" t="s">
        <v>149</v>
      </c>
      <c r="B46" s="7" t="s">
        <v>14</v>
      </c>
      <c r="C46" s="8"/>
      <c r="D46" s="20" t="s">
        <v>148</v>
      </c>
      <c r="E46" s="19"/>
      <c r="F46" s="21" t="s">
        <v>150</v>
      </c>
      <c r="G46" s="21" t="s">
        <v>150</v>
      </c>
      <c r="H46" s="24">
        <v>1640</v>
      </c>
      <c r="I46" s="25">
        <v>44743</v>
      </c>
      <c r="J46" s="33">
        <v>45107</v>
      </c>
      <c r="K46" s="36">
        <v>1640</v>
      </c>
    </row>
    <row r="47" spans="1:14" x14ac:dyDescent="0.25">
      <c r="A47" s="8" t="s">
        <v>152</v>
      </c>
      <c r="B47" s="7" t="s">
        <v>14</v>
      </c>
      <c r="C47" s="8"/>
      <c r="D47" s="20" t="s">
        <v>130</v>
      </c>
      <c r="E47" s="19"/>
      <c r="F47" s="21" t="s">
        <v>151</v>
      </c>
      <c r="G47" s="21" t="s">
        <v>151</v>
      </c>
      <c r="H47" s="24">
        <v>16200</v>
      </c>
      <c r="I47" s="25">
        <v>44771</v>
      </c>
      <c r="J47" s="33">
        <v>45135</v>
      </c>
      <c r="K47" s="36"/>
    </row>
    <row r="48" spans="1:14" x14ac:dyDescent="0.25">
      <c r="A48" s="8" t="s">
        <v>153</v>
      </c>
      <c r="B48" s="7" t="s">
        <v>14</v>
      </c>
      <c r="C48" s="8"/>
      <c r="D48" s="20" t="s">
        <v>154</v>
      </c>
      <c r="E48" s="19"/>
      <c r="F48" s="21" t="s">
        <v>155</v>
      </c>
      <c r="G48" s="21" t="s">
        <v>155</v>
      </c>
      <c r="H48" s="24">
        <v>2500</v>
      </c>
      <c r="I48" s="25">
        <v>44771</v>
      </c>
      <c r="J48" s="33">
        <v>44926</v>
      </c>
      <c r="K48" s="36"/>
    </row>
    <row r="49" spans="1:11" ht="31.5" x14ac:dyDescent="0.25">
      <c r="A49" s="8" t="s">
        <v>156</v>
      </c>
      <c r="B49" s="7" t="s">
        <v>14</v>
      </c>
      <c r="C49" s="8"/>
      <c r="D49" s="20" t="s">
        <v>131</v>
      </c>
      <c r="E49" s="19"/>
      <c r="F49" s="21" t="s">
        <v>157</v>
      </c>
      <c r="G49" s="21" t="s">
        <v>157</v>
      </c>
      <c r="H49" s="24">
        <v>12742.8</v>
      </c>
      <c r="I49" s="25">
        <v>44805</v>
      </c>
      <c r="J49" s="33">
        <v>45291</v>
      </c>
      <c r="K49" s="36">
        <f>2484.84*3</f>
        <v>7454.52</v>
      </c>
    </row>
    <row r="50" spans="1:11" x14ac:dyDescent="0.25">
      <c r="A50" s="8" t="s">
        <v>158</v>
      </c>
      <c r="B50" s="7" t="s">
        <v>14</v>
      </c>
      <c r="C50" s="8"/>
      <c r="D50" s="20" t="s">
        <v>159</v>
      </c>
      <c r="E50" s="19"/>
      <c r="F50" s="21" t="s">
        <v>160</v>
      </c>
      <c r="G50" s="21" t="s">
        <v>160</v>
      </c>
      <c r="H50" s="24">
        <v>1599</v>
      </c>
      <c r="I50" s="25">
        <v>44794</v>
      </c>
      <c r="J50" s="33">
        <v>45158</v>
      </c>
      <c r="K50" s="36">
        <v>1599</v>
      </c>
    </row>
    <row r="51" spans="1:11" x14ac:dyDescent="0.25">
      <c r="A51" s="8" t="s">
        <v>161</v>
      </c>
      <c r="B51" s="7" t="s">
        <v>14</v>
      </c>
      <c r="C51" s="8"/>
      <c r="D51" s="20" t="s">
        <v>132</v>
      </c>
      <c r="E51" s="19"/>
      <c r="F51" s="21" t="s">
        <v>162</v>
      </c>
      <c r="G51" s="21" t="s">
        <v>162</v>
      </c>
      <c r="H51" s="24">
        <v>4268.3999999999996</v>
      </c>
      <c r="I51" s="25">
        <v>44562</v>
      </c>
      <c r="J51" s="33">
        <v>44926</v>
      </c>
      <c r="K51" s="36">
        <f>355.7*10</f>
        <v>3557</v>
      </c>
    </row>
    <row r="52" spans="1:11" x14ac:dyDescent="0.25">
      <c r="B52" s="26"/>
    </row>
  </sheetData>
  <mergeCells count="3">
    <mergeCell ref="A1:K1"/>
    <mergeCell ref="A2:K2"/>
    <mergeCell ref="A3:K3"/>
  </mergeCells>
  <phoneticPr fontId="29" type="noConversion"/>
  <conditionalFormatting sqref="J1:J1048576">
    <cfRule type="cellIs" dxfId="3" priority="4" operator="between">
      <formula>44846</formula>
      <formula>44957</formula>
    </cfRule>
  </conditionalFormatting>
  <conditionalFormatting sqref="J1:K1048576">
    <cfRule type="cellIs" dxfId="0" priority="2" operator="greaterThan">
      <formula>32497.78</formula>
    </cfRule>
    <cfRule type="cellIs" priority="1" operator="greaterThan">
      <formula>32497.78</formula>
    </cfRule>
  </conditionalFormatting>
  <pageMargins left="0.70866141732283472" right="0.70866141732283472" top="0.74803149606299213" bottom="0.74803149606299213" header="0.31496062992125984" footer="0.31496062992125984"/>
  <pageSetup paperSize="8" scale="50" orientation="landscape" r:id="rId1"/>
  <headerFooter>
    <oddFooter>&amp;RPag.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A6E1FC189A2644AAA7A392488A890E" ma:contentTypeVersion="13" ma:contentTypeDescription="Create a new document." ma:contentTypeScope="" ma:versionID="143625a33a63f206f6e445a18925a46b">
  <xsd:schema xmlns:xsd="http://www.w3.org/2001/XMLSchema" xmlns:xs="http://www.w3.org/2001/XMLSchema" xmlns:p="http://schemas.microsoft.com/office/2006/metadata/properties" xmlns:ns3="5ccd1c1c-5d95-428a-94e3-de8d4062f08b" xmlns:ns4="bab9d9b1-0b3a-480d-8b6d-c52e611f3513" targetNamespace="http://schemas.microsoft.com/office/2006/metadata/properties" ma:root="true" ma:fieldsID="8466501d9f01cae2dcc222142ddda3a2" ns3:_="" ns4:_="">
    <xsd:import namespace="5ccd1c1c-5d95-428a-94e3-de8d4062f08b"/>
    <xsd:import namespace="bab9d9b1-0b3a-480d-8b6d-c52e611f35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cd1c1c-5d95-428a-94e3-de8d4062f0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9d9b1-0b3a-480d-8b6d-c52e611f351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A7E145-7D55-447C-9428-C191629CC4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B3CFE0-96AE-4CC2-B5D7-C5A91CB3B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cd1c1c-5d95-428a-94e3-de8d4062f08b"/>
    <ds:schemaRef ds:uri="bab9d9b1-0b3a-480d-8b6d-c52e611f35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F49813-298F-41ED-B045-F215F04789FF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bab9d9b1-0b3a-480d-8b6d-c52e611f3513"/>
    <ds:schemaRef ds:uri="5ccd1c1c-5d95-428a-94e3-de8d4062f08b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2022</vt:lpstr>
      <vt:lpstr>'Anno 2022'!Area_stampa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Recita Giovanni</dc:creator>
  <cp:keywords/>
  <dc:description/>
  <cp:lastModifiedBy>Valeria Allocca</cp:lastModifiedBy>
  <cp:revision/>
  <cp:lastPrinted>2022-12-07T10:48:29Z</cp:lastPrinted>
  <dcterms:created xsi:type="dcterms:W3CDTF">2014-01-29T13:24:45Z</dcterms:created>
  <dcterms:modified xsi:type="dcterms:W3CDTF">2023-08-03T11:32:45Z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0x010100C7A6E1FC189A2644AAA7A392488A890E</vt:lpwstr>
  </property>
</Properties>
</file>